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7a1130c5671e7e3/Bureau/document ferti-lab/charte fertilab/"/>
    </mc:Choice>
  </mc:AlternateContent>
  <xr:revisionPtr revIDLastSave="2" documentId="8_{F20CA141-E338-4436-AA36-6ADAE8D8E7E3}" xr6:coauthVersionLast="47" xr6:coauthVersionMax="47" xr10:uidLastSave="{CE34124A-8369-4D50-BB56-AA82BFC6C4B7}"/>
  <bookViews>
    <workbookView xWindow="1560" yWindow="1560" windowWidth="11745" windowHeight="14490" xr2:uid="{5FD18DFD-1837-4DC2-AA5A-96572506210F}"/>
  </bookViews>
  <sheets>
    <sheet name="Feuil1" sheetId="1" r:id="rId1"/>
  </sheets>
  <definedNames>
    <definedName name="_xlnm.Print_Area" localSheetId="0">Feuil1!$A$2:$R$26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R22" i="1"/>
  <c r="Q22" i="1"/>
  <c r="P22" i="1"/>
  <c r="L22" i="1"/>
  <c r="K22" i="1"/>
  <c r="J22" i="1"/>
  <c r="I22" i="1"/>
  <c r="H22" i="1"/>
  <c r="M22" i="1" s="1"/>
  <c r="F28" i="1"/>
  <c r="F30" i="1" s="1"/>
  <c r="H17" i="1"/>
  <c r="M17" i="1" s="1"/>
  <c r="H15" i="1"/>
  <c r="M15" i="1" s="1"/>
  <c r="H16" i="1"/>
  <c r="M16" i="1" s="1"/>
  <c r="R16" i="1"/>
  <c r="P16" i="1"/>
  <c r="R25" i="1"/>
  <c r="R24" i="1"/>
  <c r="Q24" i="1"/>
  <c r="P24" i="1"/>
  <c r="L24" i="1"/>
  <c r="K24" i="1"/>
  <c r="J24" i="1"/>
  <c r="I24" i="1"/>
  <c r="H24" i="1"/>
  <c r="M24" i="1" s="1"/>
  <c r="H25" i="1"/>
  <c r="M25" i="1" s="1"/>
  <c r="H23" i="1"/>
  <c r="M23" i="1" s="1"/>
  <c r="H21" i="1"/>
  <c r="M21" i="1" s="1"/>
  <c r="H20" i="1"/>
  <c r="M20" i="1" s="1"/>
  <c r="H19" i="1"/>
  <c r="M19" i="1" s="1"/>
  <c r="H18" i="1"/>
  <c r="M18" i="1" s="1"/>
  <c r="R15" i="1"/>
  <c r="Q15" i="1"/>
  <c r="L15" i="1"/>
  <c r="K15" i="1"/>
  <c r="J15" i="1"/>
  <c r="I15" i="1"/>
  <c r="P17" i="1"/>
  <c r="Q17" i="1"/>
  <c r="P18" i="1"/>
  <c r="Q18" i="1"/>
  <c r="P19" i="1"/>
  <c r="Q19" i="1"/>
  <c r="P20" i="1"/>
  <c r="Q20" i="1"/>
  <c r="P21" i="1"/>
  <c r="Q21" i="1"/>
  <c r="Q23" i="1"/>
  <c r="P25" i="1"/>
  <c r="Q25" i="1"/>
  <c r="R17" i="1"/>
  <c r="R18" i="1"/>
  <c r="R19" i="1"/>
  <c r="R20" i="1"/>
  <c r="R21" i="1"/>
  <c r="R23" i="1"/>
  <c r="Q16" i="1"/>
  <c r="L25" i="1"/>
  <c r="K25" i="1"/>
  <c r="J25" i="1"/>
  <c r="I25" i="1"/>
  <c r="L23" i="1"/>
  <c r="K23" i="1"/>
  <c r="J23" i="1"/>
  <c r="I23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W27" i="1"/>
  <c r="V28" i="1"/>
</calcChain>
</file>

<file path=xl/sharedStrings.xml><?xml version="1.0" encoding="utf-8"?>
<sst xmlns="http://schemas.openxmlformats.org/spreadsheetml/2006/main" count="44" uniqueCount="37">
  <si>
    <t>SEM</t>
  </si>
  <si>
    <t>WEEK</t>
  </si>
  <si>
    <t>E.C</t>
  </si>
  <si>
    <t>PPM</t>
  </si>
  <si>
    <t>ML/LITRE</t>
  </si>
  <si>
    <t>A</t>
  </si>
  <si>
    <t xml:space="preserve">Ml/lITRE  </t>
  </si>
  <si>
    <t>B</t>
  </si>
  <si>
    <t>PKBLAST</t>
  </si>
  <si>
    <t>ml/l ITRE</t>
  </si>
  <si>
    <t>ph</t>
  </si>
  <si>
    <t>hp mix</t>
  </si>
  <si>
    <t>coco</t>
  </si>
  <si>
    <t xml:space="preserve">ml/l  </t>
  </si>
  <si>
    <t>coutant ml/l</t>
  </si>
  <si>
    <t>*Les P.P.M,la E.C.,les ph et les ML d'engrais par Litres d'eau suggérées sur la charte de fertilisation  ne conviennent peut -être pas à vos besoins.</t>
  </si>
  <si>
    <t xml:space="preserve">                                                                                                                        * Prévoir 3 jours à l'eau seul dans votre dernière semaine de floraison .</t>
  </si>
  <si>
    <t>coûtant /litre</t>
  </si>
  <si>
    <t xml:space="preserve">Grow </t>
  </si>
  <si>
    <t>bouture en dôme</t>
  </si>
  <si>
    <t>Bloom/Flo 1</t>
  </si>
  <si>
    <t>Bloom/Flo 2</t>
  </si>
  <si>
    <t>Bloom/Flo 3</t>
  </si>
  <si>
    <t>Bloom/Flo 4</t>
  </si>
  <si>
    <t>Bloom/Flo 5</t>
  </si>
  <si>
    <t>Bloom/Flo 6</t>
  </si>
  <si>
    <t>Bloom/Flo 7</t>
  </si>
  <si>
    <t>Bloom/Flo 8</t>
  </si>
  <si>
    <t>Réservoir</t>
  </si>
  <si>
    <t>litres d'eau</t>
  </si>
  <si>
    <t xml:space="preserve"> medium de croissance </t>
  </si>
  <si>
    <t>Le tableau calcule 7 jours pour chaque semaine.</t>
  </si>
  <si>
    <r>
      <t>*Inscrire dans la case</t>
    </r>
    <r>
      <rPr>
        <i/>
        <sz val="12"/>
        <color theme="1"/>
        <rFont val="Aptos Narrow"/>
        <family val="2"/>
        <scheme val="minor"/>
      </rPr>
      <t xml:space="preserve"> de la charte </t>
    </r>
    <r>
      <rPr>
        <i/>
        <sz val="12"/>
        <color theme="3" tint="9.9978637043366805E-2"/>
        <rFont val="Aptos Narrow"/>
        <family val="2"/>
        <scheme val="minor"/>
      </rPr>
      <t>réservoir</t>
    </r>
    <r>
      <rPr>
        <i/>
        <sz val="12"/>
        <color theme="1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>le nombre de litres d'eau d'arrosage que vous utilisez .</t>
    </r>
  </si>
  <si>
    <t>régional ou un spécialiste en agriculture.</t>
  </si>
  <si>
    <r>
      <t xml:space="preserve">. </t>
    </r>
    <r>
      <rPr>
        <sz val="11"/>
        <color theme="1"/>
        <rFont val="Aptos"/>
        <family val="2"/>
      </rPr>
      <t>L'utilisateur devrait consulter un conseiller agricole</t>
    </r>
  </si>
  <si>
    <t>Bloom/Flo 9</t>
  </si>
  <si>
    <t>hydro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</si>
</sst>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0.0"/>
    <numFmt numFmtId="165" formatCode="#,##0.00\ &quot;$&quot;"/>
    <numFmt numFmtId="166" formatCode="0.00000"/>
  </numFmts>
  <fonts count="21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2"/>
      <color theme="1" tint="0.34998626667073579"/>
      <name val="Aptos Narrow"/>
      <family val="2"/>
      <scheme val="minor"/>
    </font>
    <font>
      <b/>
      <sz val="12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2"/>
      <color theme="3" tint="9.9978637043366805E-2"/>
      <name val="Aptos Narrow"/>
      <family val="2"/>
      <scheme val="minor"/>
    </font>
    <font>
      <sz val="11"/>
      <color theme="1"/>
      <name val="Aptos"/>
      <family val="2"/>
    </font>
    <font>
      <strike/>
      <sz val="11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EE0FE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0" borderId="0" xfId="0" applyNumberFormat="1"/>
    <xf numFmtId="164" fontId="3" fillId="2" borderId="0" xfId="0" applyNumberFormat="1" applyFont="1" applyFill="1" applyAlignment="1">
      <alignment horizontal="center"/>
    </xf>
    <xf numFmtId="0" fontId="0" fillId="5" borderId="0" xfId="0" applyFill="1"/>
    <xf numFmtId="0" fontId="0" fillId="5" borderId="9" xfId="0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10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/>
    <xf numFmtId="0" fontId="1" fillId="5" borderId="1" xfId="0" applyFont="1" applyFill="1" applyBorder="1"/>
    <xf numFmtId="0" fontId="7" fillId="5" borderId="5" xfId="0" applyFont="1" applyFill="1" applyBorder="1"/>
    <xf numFmtId="0" fontId="7" fillId="3" borderId="5" xfId="0" applyFont="1" applyFill="1" applyBorder="1" applyAlignment="1">
      <alignment horizontal="center"/>
    </xf>
    <xf numFmtId="0" fontId="1" fillId="5" borderId="8" xfId="0" applyFont="1" applyFill="1" applyBorder="1"/>
    <xf numFmtId="0" fontId="7" fillId="5" borderId="8" xfId="0" applyFont="1" applyFill="1" applyBorder="1"/>
    <xf numFmtId="0" fontId="9" fillId="3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12" fillId="0" borderId="0" xfId="0" applyNumberFormat="1" applyFont="1"/>
    <xf numFmtId="0" fontId="12" fillId="0" borderId="0" xfId="0" applyFont="1"/>
    <xf numFmtId="44" fontId="12" fillId="0" borderId="11" xfId="0" applyNumberFormat="1" applyFont="1" applyBorder="1"/>
    <xf numFmtId="44" fontId="0" fillId="0" borderId="0" xfId="1" applyFont="1" applyBorder="1"/>
    <xf numFmtId="164" fontId="0" fillId="2" borderId="0" xfId="0" applyNumberFormat="1" applyFill="1" applyAlignment="1">
      <alignment horizontal="center"/>
    </xf>
    <xf numFmtId="44" fontId="12" fillId="0" borderId="0" xfId="1" applyFont="1" applyBorder="1"/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5" borderId="9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44" fontId="12" fillId="0" borderId="0" xfId="0" applyNumberFormat="1" applyFont="1" applyAlignment="1">
      <alignment vertical="top"/>
    </xf>
    <xf numFmtId="1" fontId="8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14" fillId="2" borderId="0" xfId="0" applyNumberFormat="1" applyFont="1" applyFill="1"/>
    <xf numFmtId="0" fontId="16" fillId="0" borderId="0" xfId="0" applyFont="1"/>
    <xf numFmtId="164" fontId="16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0" fillId="2" borderId="0" xfId="0" applyNumberFormat="1" applyFill="1"/>
    <xf numFmtId="0" fontId="0" fillId="7" borderId="0" xfId="0" applyFill="1"/>
    <xf numFmtId="0" fontId="14" fillId="2" borderId="0" xfId="0" applyFont="1" applyFill="1"/>
    <xf numFmtId="164" fontId="14" fillId="2" borderId="0" xfId="0" applyNumberFormat="1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7" fillId="5" borderId="13" xfId="0" applyNumberFormat="1" applyFont="1" applyFill="1" applyBorder="1"/>
    <xf numFmtId="0" fontId="0" fillId="5" borderId="15" xfId="0" applyFill="1" applyBorder="1"/>
    <xf numFmtId="0" fontId="0" fillId="5" borderId="14" xfId="0" applyFill="1" applyBorder="1"/>
    <xf numFmtId="164" fontId="15" fillId="5" borderId="0" xfId="0" applyNumberFormat="1" applyFont="1" applyFill="1"/>
    <xf numFmtId="164" fontId="7" fillId="5" borderId="0" xfId="0" applyNumberFormat="1" applyFont="1" applyFill="1"/>
    <xf numFmtId="0" fontId="13" fillId="8" borderId="1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2" fontId="5" fillId="5" borderId="19" xfId="0" applyNumberFormat="1" applyFont="1" applyFill="1" applyBorder="1" applyAlignment="1">
      <alignment horizontal="center"/>
    </xf>
    <xf numFmtId="164" fontId="1" fillId="5" borderId="20" xfId="0" applyNumberFormat="1" applyFont="1" applyFill="1" applyBorder="1" applyAlignment="1">
      <alignment horizontal="center"/>
    </xf>
    <xf numFmtId="164" fontId="1" fillId="5" borderId="2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1" fillId="7" borderId="0" xfId="0" applyFont="1" applyFill="1"/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6" fontId="14" fillId="2" borderId="0" xfId="0" applyNumberFormat="1" applyFont="1" applyFill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EE0FE"/>
      <color rgb="FFC5C5C5"/>
      <color rgb="FFFF0000"/>
      <color rgb="FF0099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22860</xdr:rowOff>
    </xdr:from>
    <xdr:to>
      <xdr:col>16</xdr:col>
      <xdr:colOff>104775</xdr:colOff>
      <xdr:row>6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049EA2-E3E1-C3E5-2F7D-73C3BBED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22860"/>
          <a:ext cx="5482590" cy="1165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31DB-413D-424D-878B-B40F54134C8B}">
  <dimension ref="A7:X31"/>
  <sheetViews>
    <sheetView tabSelected="1" workbookViewId="0">
      <selection activeCell="M27" sqref="M26:O27"/>
    </sheetView>
  </sheetViews>
  <sheetFormatPr baseColWidth="10" defaultColWidth="10.875" defaultRowHeight="15.75" x14ac:dyDescent="0.25"/>
  <cols>
    <col min="1" max="1" width="11.25" customWidth="1"/>
    <col min="2" max="3" width="7.125" customWidth="1"/>
    <col min="4" max="4" width="7" customWidth="1"/>
    <col min="5" max="5" width="6.125" style="13" customWidth="1"/>
    <col min="6" max="6" width="5.75" style="13" customWidth="1"/>
    <col min="7" max="7" width="7" style="13" customWidth="1"/>
    <col min="8" max="8" width="7.125" customWidth="1"/>
    <col min="9" max="9" width="0.125" customWidth="1"/>
    <col min="10" max="10" width="9.875" hidden="1" customWidth="1"/>
    <col min="11" max="11" width="6.625" hidden="1" customWidth="1"/>
    <col min="12" max="12" width="0.125" hidden="1" customWidth="1"/>
    <col min="13" max="13" width="8.125" customWidth="1"/>
    <col min="14" max="14" width="3.75" hidden="1" customWidth="1"/>
    <col min="15" max="15" width="9.625" customWidth="1"/>
    <col min="16" max="16" width="10" customWidth="1"/>
    <col min="17" max="18" width="9.375" customWidth="1"/>
    <col min="19" max="19" width="7.5" hidden="1" customWidth="1"/>
    <col min="20" max="20" width="6.5" hidden="1" customWidth="1"/>
    <col min="21" max="22" width="11.25" hidden="1" customWidth="1"/>
    <col min="23" max="23" width="1.25" customWidth="1"/>
    <col min="24" max="24" width="9.25" customWidth="1"/>
  </cols>
  <sheetData>
    <row r="7" spans="1:24" x14ac:dyDescent="0.25">
      <c r="A7" s="59" t="s">
        <v>15</v>
      </c>
      <c r="B7" s="59"/>
      <c r="C7" s="59"/>
      <c r="D7" s="59"/>
      <c r="E7" s="60"/>
      <c r="F7" s="60"/>
      <c r="G7" s="60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30"/>
      <c r="T7" s="30"/>
      <c r="U7" s="30"/>
      <c r="V7" s="30"/>
      <c r="W7" s="30"/>
      <c r="X7" s="30"/>
    </row>
    <row r="8" spans="1:24" x14ac:dyDescent="0.25">
      <c r="A8" s="91" t="s">
        <v>34</v>
      </c>
      <c r="B8" s="59"/>
      <c r="C8" s="59"/>
      <c r="D8" s="59"/>
      <c r="E8" s="60"/>
      <c r="F8" s="60"/>
      <c r="G8" s="92" t="s">
        <v>33</v>
      </c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30"/>
      <c r="T8" s="30"/>
      <c r="U8" s="30"/>
      <c r="V8" s="30"/>
      <c r="W8" s="30"/>
      <c r="X8" s="30"/>
    </row>
    <row r="9" spans="1:24" x14ac:dyDescent="0.25">
      <c r="A9" s="1" t="s">
        <v>32</v>
      </c>
      <c r="B9" s="88"/>
      <c r="C9" s="88"/>
      <c r="D9" s="88"/>
      <c r="E9" s="89"/>
      <c r="F9" s="89"/>
      <c r="G9" s="89"/>
      <c r="H9" s="88"/>
      <c r="I9" s="88"/>
      <c r="J9" s="88"/>
      <c r="K9" s="88"/>
      <c r="L9" s="88"/>
      <c r="M9" s="88"/>
      <c r="N9" s="90"/>
      <c r="O9" s="88"/>
    </row>
    <row r="10" spans="1:24" ht="16.5" thickBot="1" x14ac:dyDescent="0.3">
      <c r="A10" s="1" t="s">
        <v>31</v>
      </c>
      <c r="B10" s="1"/>
      <c r="C10" s="1"/>
      <c r="D10" s="1"/>
      <c r="E10" s="64"/>
      <c r="F10" s="64"/>
      <c r="G10" s="64"/>
      <c r="H10" s="1"/>
      <c r="I10" s="1"/>
      <c r="J10" s="1"/>
      <c r="K10" s="1"/>
      <c r="L10" s="1"/>
      <c r="M10" s="1"/>
      <c r="N10" s="65"/>
      <c r="O10" s="1"/>
    </row>
    <row r="11" spans="1:24" ht="16.5" thickBot="1" x14ac:dyDescent="0.3">
      <c r="E11" s="75" t="s">
        <v>30</v>
      </c>
      <c r="F11" s="76"/>
      <c r="G11" s="77"/>
      <c r="M11" s="1"/>
    </row>
    <row r="12" spans="1:24" ht="1.9" customHeight="1" thickBot="1" x14ac:dyDescent="0.3">
      <c r="E12" s="78"/>
      <c r="F12" s="79"/>
      <c r="G12" s="79"/>
      <c r="M12" s="1"/>
    </row>
    <row r="13" spans="1:24" x14ac:dyDescent="0.25">
      <c r="A13" s="73" t="s">
        <v>0</v>
      </c>
      <c r="B13" s="8" t="s">
        <v>4</v>
      </c>
      <c r="C13" s="9" t="s">
        <v>6</v>
      </c>
      <c r="D13" s="69" t="s">
        <v>9</v>
      </c>
      <c r="E13" s="18" t="s">
        <v>10</v>
      </c>
      <c r="F13" s="17" t="s">
        <v>10</v>
      </c>
      <c r="G13" s="17" t="s">
        <v>10</v>
      </c>
      <c r="H13" s="37" t="s">
        <v>3</v>
      </c>
      <c r="I13" s="20"/>
      <c r="J13" s="20"/>
      <c r="K13" s="20"/>
      <c r="L13" s="20"/>
      <c r="M13" s="21"/>
      <c r="N13" s="22"/>
      <c r="O13" s="80" t="s">
        <v>28</v>
      </c>
      <c r="P13" s="23" t="s">
        <v>5</v>
      </c>
      <c r="Q13" s="9" t="s">
        <v>7</v>
      </c>
      <c r="R13" s="71" t="s">
        <v>8</v>
      </c>
    </row>
    <row r="14" spans="1:24" ht="16.5" thickBot="1" x14ac:dyDescent="0.3">
      <c r="A14" s="74" t="s">
        <v>1</v>
      </c>
      <c r="B14" s="10" t="s">
        <v>5</v>
      </c>
      <c r="C14" s="11" t="s">
        <v>7</v>
      </c>
      <c r="D14" s="70" t="s">
        <v>8</v>
      </c>
      <c r="E14" s="86" t="s">
        <v>11</v>
      </c>
      <c r="F14" s="87" t="s">
        <v>12</v>
      </c>
      <c r="G14" s="87" t="s">
        <v>36</v>
      </c>
      <c r="H14" s="38">
        <v>500</v>
      </c>
      <c r="I14" s="24"/>
      <c r="J14" s="24"/>
      <c r="K14" s="24"/>
      <c r="L14" s="24"/>
      <c r="M14" s="19" t="s">
        <v>2</v>
      </c>
      <c r="N14" s="25"/>
      <c r="O14" s="81" t="s">
        <v>29</v>
      </c>
      <c r="P14" s="26" t="s">
        <v>13</v>
      </c>
      <c r="Q14" s="11" t="s">
        <v>13</v>
      </c>
      <c r="R14" s="72" t="s">
        <v>13</v>
      </c>
    </row>
    <row r="15" spans="1:24" x14ac:dyDescent="0.25">
      <c r="A15" s="61" t="s">
        <v>19</v>
      </c>
      <c r="B15" s="48">
        <v>1.5</v>
      </c>
      <c r="C15" s="44">
        <v>1.5</v>
      </c>
      <c r="D15" s="85">
        <v>0</v>
      </c>
      <c r="E15" s="84">
        <v>6.2</v>
      </c>
      <c r="F15" s="84">
        <v>6.2</v>
      </c>
      <c r="G15" s="84">
        <v>5.8</v>
      </c>
      <c r="H15" s="52">
        <f>B15*220+(C15*96)+(D15*105)</f>
        <v>474</v>
      </c>
      <c r="I15" s="53">
        <f t="shared" ref="I15" si="0">(B15*8.55)+(C15*7.68)+(D15*2)</f>
        <v>24.344999999999999</v>
      </c>
      <c r="J15" s="53">
        <f t="shared" ref="J15" si="1">(B15*44.85)</f>
        <v>67.275000000000006</v>
      </c>
      <c r="K15" s="53">
        <f t="shared" ref="K15" si="2">(C15*10.17)+(D15*2)</f>
        <v>15.254999999999999</v>
      </c>
      <c r="L15" s="54">
        <f t="shared" ref="L15" si="3">(C15*0.355)</f>
        <v>0.53249999999999997</v>
      </c>
      <c r="M15" s="39">
        <f t="shared" ref="M15:M25" si="4">H15/500</f>
        <v>0.94799999999999995</v>
      </c>
      <c r="N15" s="15">
        <v>1000</v>
      </c>
      <c r="O15" s="82"/>
      <c r="P15" s="36">
        <v>0</v>
      </c>
      <c r="Q15" s="35">
        <f t="shared" ref="Q15:Q25" si="5">C15*O15</f>
        <v>0</v>
      </c>
      <c r="R15" s="42">
        <f t="shared" ref="R15:R25" si="6">D15*O15</f>
        <v>0</v>
      </c>
    </row>
    <row r="16" spans="1:24" s="1" customFormat="1" x14ac:dyDescent="0.25">
      <c r="A16" s="62" t="s">
        <v>18</v>
      </c>
      <c r="B16" s="49">
        <v>2.75</v>
      </c>
      <c r="C16" s="45">
        <v>2.75</v>
      </c>
      <c r="D16" s="46">
        <v>0</v>
      </c>
      <c r="E16" s="16">
        <v>6</v>
      </c>
      <c r="F16" s="36">
        <v>5.9</v>
      </c>
      <c r="G16" s="16">
        <v>5.7</v>
      </c>
      <c r="H16" s="55">
        <f>B16*220+(C16*96)+(D16*105)</f>
        <v>869</v>
      </c>
      <c r="I16" s="56">
        <f t="shared" ref="I16:I25" si="7">(B16*8.55)+(C16*7.68)+(D16*2)</f>
        <v>44.6325</v>
      </c>
      <c r="J16" s="56">
        <f t="shared" ref="J16:J25" si="8">(B16*44.85)</f>
        <v>123.33750000000001</v>
      </c>
      <c r="K16" s="56">
        <f t="shared" ref="K16:K25" si="9">(C16*10.17)+(D16*2)</f>
        <v>27.967500000000001</v>
      </c>
      <c r="L16" s="57">
        <f t="shared" ref="L16:L25" si="10">(C16*0.355)</f>
        <v>0.97624999999999995</v>
      </c>
      <c r="M16" s="40">
        <f t="shared" si="4"/>
        <v>1.738</v>
      </c>
      <c r="N16" s="1">
        <v>1000</v>
      </c>
      <c r="O16" s="83">
        <v>0</v>
      </c>
      <c r="P16" s="7">
        <f t="shared" ref="P16:P25" si="11">B16*O16</f>
        <v>0</v>
      </c>
      <c r="Q16" s="12">
        <f t="shared" si="5"/>
        <v>0</v>
      </c>
      <c r="R16" s="43">
        <f t="shared" si="6"/>
        <v>0</v>
      </c>
    </row>
    <row r="17" spans="1:24" s="15" customFormat="1" x14ac:dyDescent="0.25">
      <c r="A17" s="63" t="s">
        <v>20</v>
      </c>
      <c r="B17" s="50">
        <v>3.25</v>
      </c>
      <c r="C17" s="44">
        <v>3.25</v>
      </c>
      <c r="D17" s="47">
        <v>0</v>
      </c>
      <c r="E17" s="16">
        <v>6.1</v>
      </c>
      <c r="F17" s="36">
        <v>5.9</v>
      </c>
      <c r="G17" s="16">
        <v>5.7</v>
      </c>
      <c r="H17" s="52">
        <f>B17*220+(C17*96)+(D17*105)</f>
        <v>1027</v>
      </c>
      <c r="I17" s="53">
        <f t="shared" si="7"/>
        <v>52.747500000000002</v>
      </c>
      <c r="J17" s="53">
        <f t="shared" si="8"/>
        <v>145.76250000000002</v>
      </c>
      <c r="K17" s="53">
        <f t="shared" si="9"/>
        <v>33.052500000000002</v>
      </c>
      <c r="L17" s="54">
        <f t="shared" si="10"/>
        <v>1.1537500000000001</v>
      </c>
      <c r="M17" s="41">
        <f t="shared" si="4"/>
        <v>2.0539999999999998</v>
      </c>
      <c r="O17" s="83">
        <v>0</v>
      </c>
      <c r="P17" s="36">
        <f t="shared" si="11"/>
        <v>0</v>
      </c>
      <c r="Q17" s="16">
        <f t="shared" si="5"/>
        <v>0</v>
      </c>
      <c r="R17" s="42">
        <f t="shared" si="6"/>
        <v>0</v>
      </c>
    </row>
    <row r="18" spans="1:24" s="1" customFormat="1" x14ac:dyDescent="0.25">
      <c r="A18" s="63" t="s">
        <v>21</v>
      </c>
      <c r="B18" s="49">
        <v>3.25</v>
      </c>
      <c r="C18" s="45">
        <v>3.25</v>
      </c>
      <c r="D18" s="46">
        <v>0</v>
      </c>
      <c r="E18" s="16">
        <v>6.1</v>
      </c>
      <c r="F18" s="36">
        <v>5.9</v>
      </c>
      <c r="G18" s="16">
        <v>5.8</v>
      </c>
      <c r="H18" s="55">
        <f t="shared" ref="H18:H25" si="12">B18*220+(C18*96)+(D18*105)</f>
        <v>1027</v>
      </c>
      <c r="I18" s="56">
        <f t="shared" si="7"/>
        <v>52.747500000000002</v>
      </c>
      <c r="J18" s="56">
        <f t="shared" si="8"/>
        <v>145.76250000000002</v>
      </c>
      <c r="K18" s="56">
        <f t="shared" si="9"/>
        <v>33.052500000000002</v>
      </c>
      <c r="L18" s="57">
        <f t="shared" si="10"/>
        <v>1.1537500000000001</v>
      </c>
      <c r="M18" s="40">
        <f t="shared" si="4"/>
        <v>2.0539999999999998</v>
      </c>
      <c r="O18" s="83">
        <v>0</v>
      </c>
      <c r="P18" s="7">
        <f t="shared" si="11"/>
        <v>0</v>
      </c>
      <c r="Q18" s="12">
        <f t="shared" si="5"/>
        <v>0</v>
      </c>
      <c r="R18" s="43">
        <f t="shared" si="6"/>
        <v>0</v>
      </c>
    </row>
    <row r="19" spans="1:24" s="15" customFormat="1" x14ac:dyDescent="0.25">
      <c r="A19" s="63" t="s">
        <v>22</v>
      </c>
      <c r="B19" s="50">
        <v>3.5</v>
      </c>
      <c r="C19" s="44">
        <v>4</v>
      </c>
      <c r="D19" s="47">
        <v>0</v>
      </c>
      <c r="E19" s="16">
        <v>6.2</v>
      </c>
      <c r="F19" s="36">
        <v>6</v>
      </c>
      <c r="G19" s="16">
        <v>5.8</v>
      </c>
      <c r="H19" s="52">
        <f t="shared" si="12"/>
        <v>1154</v>
      </c>
      <c r="I19" s="53">
        <f t="shared" si="7"/>
        <v>60.645000000000003</v>
      </c>
      <c r="J19" s="53">
        <f t="shared" si="8"/>
        <v>156.97499999999999</v>
      </c>
      <c r="K19" s="53">
        <f t="shared" si="9"/>
        <v>40.68</v>
      </c>
      <c r="L19" s="54">
        <f t="shared" si="10"/>
        <v>1.42</v>
      </c>
      <c r="M19" s="41">
        <f t="shared" si="4"/>
        <v>2.3079999999999998</v>
      </c>
      <c r="O19" s="83">
        <v>0</v>
      </c>
      <c r="P19" s="36">
        <f t="shared" si="11"/>
        <v>0</v>
      </c>
      <c r="Q19" s="16">
        <f t="shared" si="5"/>
        <v>0</v>
      </c>
      <c r="R19" s="42">
        <f t="shared" si="6"/>
        <v>0</v>
      </c>
    </row>
    <row r="20" spans="1:24" s="1" customFormat="1" x14ac:dyDescent="0.25">
      <c r="A20" s="63" t="s">
        <v>23</v>
      </c>
      <c r="B20" s="49">
        <v>3.5</v>
      </c>
      <c r="C20" s="45">
        <v>4.25</v>
      </c>
      <c r="D20" s="46">
        <v>0.25</v>
      </c>
      <c r="E20" s="16">
        <v>6.2</v>
      </c>
      <c r="F20" s="36">
        <v>6</v>
      </c>
      <c r="G20" s="16">
        <v>5.8</v>
      </c>
      <c r="H20" s="55">
        <f t="shared" si="12"/>
        <v>1204.25</v>
      </c>
      <c r="I20" s="56">
        <f t="shared" si="7"/>
        <v>63.065000000000005</v>
      </c>
      <c r="J20" s="56">
        <f t="shared" si="8"/>
        <v>156.97499999999999</v>
      </c>
      <c r="K20" s="56">
        <f t="shared" si="9"/>
        <v>43.722499999999997</v>
      </c>
      <c r="L20" s="57">
        <f t="shared" si="10"/>
        <v>1.50875</v>
      </c>
      <c r="M20" s="40">
        <f t="shared" si="4"/>
        <v>2.4085000000000001</v>
      </c>
      <c r="O20" s="83">
        <v>0</v>
      </c>
      <c r="P20" s="7">
        <f t="shared" si="11"/>
        <v>0</v>
      </c>
      <c r="Q20" s="12">
        <f t="shared" si="5"/>
        <v>0</v>
      </c>
      <c r="R20" s="43">
        <f t="shared" si="6"/>
        <v>0</v>
      </c>
    </row>
    <row r="21" spans="1:24" s="15" customFormat="1" x14ac:dyDescent="0.25">
      <c r="A21" s="63" t="s">
        <v>24</v>
      </c>
      <c r="B21" s="50">
        <v>3.5</v>
      </c>
      <c r="C21" s="44">
        <v>4.25</v>
      </c>
      <c r="D21" s="47">
        <v>0.25</v>
      </c>
      <c r="E21" s="16">
        <v>6.2</v>
      </c>
      <c r="F21" s="36">
        <v>6</v>
      </c>
      <c r="G21" s="16">
        <v>5.8</v>
      </c>
      <c r="H21" s="52">
        <f t="shared" si="12"/>
        <v>1204.25</v>
      </c>
      <c r="I21" s="53">
        <f t="shared" si="7"/>
        <v>63.065000000000005</v>
      </c>
      <c r="J21" s="53">
        <f t="shared" si="8"/>
        <v>156.97499999999999</v>
      </c>
      <c r="K21" s="53">
        <f t="shared" si="9"/>
        <v>43.722499999999997</v>
      </c>
      <c r="L21" s="54">
        <f t="shared" si="10"/>
        <v>1.50875</v>
      </c>
      <c r="M21" s="41">
        <f t="shared" si="4"/>
        <v>2.4085000000000001</v>
      </c>
      <c r="O21" s="83">
        <v>0</v>
      </c>
      <c r="P21" s="36">
        <f t="shared" si="11"/>
        <v>0</v>
      </c>
      <c r="Q21" s="16">
        <f t="shared" si="5"/>
        <v>0</v>
      </c>
      <c r="R21" s="42">
        <f t="shared" si="6"/>
        <v>0</v>
      </c>
    </row>
    <row r="22" spans="1:24" s="15" customFormat="1" x14ac:dyDescent="0.25">
      <c r="A22" s="63" t="s">
        <v>25</v>
      </c>
      <c r="B22" s="49">
        <v>3.5</v>
      </c>
      <c r="C22" s="45">
        <v>4.25</v>
      </c>
      <c r="D22" s="46">
        <v>0.5</v>
      </c>
      <c r="E22" s="16">
        <v>6.3</v>
      </c>
      <c r="F22" s="36">
        <v>6.1</v>
      </c>
      <c r="G22" s="16">
        <v>5.9</v>
      </c>
      <c r="H22" s="55">
        <f t="shared" ref="H22" si="13">B22*220+(C22*96)+(D22*105)</f>
        <v>1230.5</v>
      </c>
      <c r="I22" s="56">
        <f t="shared" ref="I22" si="14">(B22*8.55)+(C22*7.68)+(D22*2)</f>
        <v>63.565000000000005</v>
      </c>
      <c r="J22" s="56">
        <f t="shared" ref="J22" si="15">(B22*44.85)</f>
        <v>156.97499999999999</v>
      </c>
      <c r="K22" s="56">
        <f t="shared" ref="K22" si="16">(C22*10.17)+(D22*2)</f>
        <v>44.222499999999997</v>
      </c>
      <c r="L22" s="57">
        <f t="shared" ref="L22" si="17">(C22*0.355)</f>
        <v>1.50875</v>
      </c>
      <c r="M22" s="40">
        <f t="shared" si="4"/>
        <v>2.4609999999999999</v>
      </c>
      <c r="N22" s="1"/>
      <c r="O22" s="83">
        <v>0</v>
      </c>
      <c r="P22" s="7">
        <f t="shared" si="11"/>
        <v>0</v>
      </c>
      <c r="Q22" s="12">
        <f t="shared" si="5"/>
        <v>0</v>
      </c>
      <c r="R22" s="43">
        <f t="shared" si="6"/>
        <v>0</v>
      </c>
    </row>
    <row r="23" spans="1:24" s="1" customFormat="1" x14ac:dyDescent="0.25">
      <c r="A23" s="63" t="s">
        <v>26</v>
      </c>
      <c r="B23" s="49">
        <v>3.5</v>
      </c>
      <c r="C23" s="45">
        <v>4.25</v>
      </c>
      <c r="D23" s="46">
        <v>0.5</v>
      </c>
      <c r="E23" s="16">
        <v>6.3</v>
      </c>
      <c r="F23" s="36">
        <v>6.1</v>
      </c>
      <c r="G23" s="16">
        <v>5.9</v>
      </c>
      <c r="H23" s="55">
        <f t="shared" si="12"/>
        <v>1230.5</v>
      </c>
      <c r="I23" s="56">
        <f t="shared" si="7"/>
        <v>63.565000000000005</v>
      </c>
      <c r="J23" s="56">
        <f t="shared" si="8"/>
        <v>156.97499999999999</v>
      </c>
      <c r="K23" s="56">
        <f t="shared" si="9"/>
        <v>44.222499999999997</v>
      </c>
      <c r="L23" s="57">
        <f t="shared" si="10"/>
        <v>1.50875</v>
      </c>
      <c r="M23" s="40">
        <f t="shared" si="4"/>
        <v>2.4609999999999999</v>
      </c>
      <c r="O23" s="83">
        <v>0</v>
      </c>
      <c r="P23" s="7">
        <f t="shared" si="11"/>
        <v>0</v>
      </c>
      <c r="Q23" s="12">
        <f t="shared" si="5"/>
        <v>0</v>
      </c>
      <c r="R23" s="43">
        <f t="shared" si="6"/>
        <v>0</v>
      </c>
    </row>
    <row r="24" spans="1:24" s="1" customFormat="1" x14ac:dyDescent="0.25">
      <c r="A24" s="63" t="s">
        <v>27</v>
      </c>
      <c r="B24" s="49">
        <v>2.75</v>
      </c>
      <c r="C24" s="45">
        <v>3.5</v>
      </c>
      <c r="D24" s="46">
        <v>0.75</v>
      </c>
      <c r="E24" s="16">
        <v>6.3</v>
      </c>
      <c r="F24" s="36">
        <v>6.1</v>
      </c>
      <c r="G24" s="16">
        <v>5.9</v>
      </c>
      <c r="H24" s="55">
        <f t="shared" ref="H24" si="18">B24*220+(C24*96)+(D24*105)</f>
        <v>1019.75</v>
      </c>
      <c r="I24" s="56">
        <f t="shared" ref="I24" si="19">(B24*8.55)+(C24*7.68)+(D24*2)</f>
        <v>51.892499999999998</v>
      </c>
      <c r="J24" s="56">
        <f t="shared" ref="J24" si="20">(B24*44.85)</f>
        <v>123.33750000000001</v>
      </c>
      <c r="K24" s="56">
        <f t="shared" ref="K24" si="21">(C24*10.17)+(D24*2)</f>
        <v>37.094999999999999</v>
      </c>
      <c r="L24" s="57">
        <f t="shared" ref="L24" si="22">(C24*0.355)</f>
        <v>1.2424999999999999</v>
      </c>
      <c r="M24" s="40">
        <f t="shared" si="4"/>
        <v>2.0394999999999999</v>
      </c>
      <c r="O24" s="83">
        <v>0</v>
      </c>
      <c r="P24" s="7">
        <f t="shared" si="11"/>
        <v>0</v>
      </c>
      <c r="Q24" s="12">
        <f t="shared" si="5"/>
        <v>0</v>
      </c>
      <c r="R24" s="43">
        <f t="shared" si="6"/>
        <v>0</v>
      </c>
    </row>
    <row r="25" spans="1:24" s="15" customFormat="1" x14ac:dyDescent="0.25">
      <c r="A25" s="63" t="s">
        <v>35</v>
      </c>
      <c r="B25" s="50">
        <v>0</v>
      </c>
      <c r="C25" s="44">
        <v>0</v>
      </c>
      <c r="D25" s="47">
        <v>4</v>
      </c>
      <c r="E25" s="16">
        <v>6.3</v>
      </c>
      <c r="F25" s="36">
        <v>6.1</v>
      </c>
      <c r="G25" s="16">
        <v>5.9</v>
      </c>
      <c r="H25" s="52">
        <f t="shared" si="12"/>
        <v>420</v>
      </c>
      <c r="I25" s="53">
        <f t="shared" si="7"/>
        <v>8</v>
      </c>
      <c r="J25" s="53">
        <f t="shared" si="8"/>
        <v>0</v>
      </c>
      <c r="K25" s="53">
        <f t="shared" si="9"/>
        <v>8</v>
      </c>
      <c r="L25" s="54">
        <f t="shared" si="10"/>
        <v>0</v>
      </c>
      <c r="M25" s="41">
        <f t="shared" si="4"/>
        <v>0.84</v>
      </c>
      <c r="O25" s="83">
        <v>0</v>
      </c>
      <c r="P25" s="36">
        <f t="shared" si="11"/>
        <v>0</v>
      </c>
      <c r="Q25" s="16">
        <f t="shared" si="5"/>
        <v>0</v>
      </c>
      <c r="R25" s="42">
        <f t="shared" si="6"/>
        <v>0</v>
      </c>
    </row>
    <row r="26" spans="1:24" ht="15.75" customHeight="1" x14ac:dyDescent="0.3">
      <c r="A26" s="2" t="s">
        <v>16</v>
      </c>
      <c r="B26" s="3"/>
      <c r="C26" s="3"/>
      <c r="D26" s="4"/>
      <c r="E26" s="14"/>
      <c r="F26" s="14"/>
      <c r="G26" s="14"/>
      <c r="H26" s="5"/>
      <c r="I26" s="6"/>
      <c r="J26" s="6"/>
      <c r="K26" s="6"/>
      <c r="L26" s="3"/>
      <c r="M26" s="3"/>
      <c r="N26" s="1"/>
      <c r="O26" s="7"/>
      <c r="P26" s="7"/>
      <c r="Q26" s="7"/>
      <c r="R26" s="7"/>
      <c r="X26" s="27"/>
    </row>
    <row r="27" spans="1:24" ht="15.6" customHeight="1" x14ac:dyDescent="0.25">
      <c r="A27" s="33"/>
      <c r="B27" s="1"/>
      <c r="C27" s="7"/>
      <c r="D27" s="1"/>
      <c r="E27" s="34"/>
      <c r="F27" s="66" t="s">
        <v>17</v>
      </c>
      <c r="G27" s="67"/>
      <c r="H27" s="28"/>
      <c r="I27" s="28"/>
      <c r="J27" s="28"/>
      <c r="K27" s="28"/>
      <c r="L27" s="28"/>
      <c r="M27" s="1"/>
      <c r="N27" s="1"/>
      <c r="O27" s="1"/>
      <c r="P27" s="34"/>
      <c r="Q27" s="29"/>
      <c r="R27" s="30"/>
      <c r="S27" s="30"/>
      <c r="T27" s="30"/>
      <c r="U27" s="30"/>
      <c r="V27" s="30"/>
      <c r="W27" s="31" t="e">
        <f>#REF!+#REF!</f>
        <v>#REF!</v>
      </c>
    </row>
    <row r="28" spans="1:24" ht="13.9" customHeight="1" x14ac:dyDescent="0.25">
      <c r="A28" s="33"/>
      <c r="B28" s="1"/>
      <c r="C28" s="1"/>
      <c r="D28" s="1"/>
      <c r="E28" s="34"/>
      <c r="F28" s="68" t="e">
        <f>#REF!</f>
        <v>#REF!</v>
      </c>
      <c r="G28" s="67"/>
      <c r="H28" s="28"/>
      <c r="I28" s="28"/>
      <c r="J28" s="28"/>
      <c r="K28" s="28"/>
      <c r="L28" s="28"/>
      <c r="M28" s="1"/>
      <c r="N28" s="1"/>
      <c r="O28" s="1"/>
      <c r="P28" s="34"/>
      <c r="Q28" s="30"/>
      <c r="R28" s="30"/>
      <c r="S28" s="30"/>
      <c r="T28" s="30"/>
      <c r="U28" s="30"/>
      <c r="V28" s="31" t="e">
        <f>#REF!+#REF!+#REF!</f>
        <v>#REF!</v>
      </c>
    </row>
    <row r="29" spans="1:24" ht="16.899999999999999" customHeight="1" x14ac:dyDescent="0.25">
      <c r="E29" s="64"/>
      <c r="F29" s="58" t="s">
        <v>14</v>
      </c>
      <c r="G29" s="58"/>
      <c r="Q29" s="51"/>
    </row>
    <row r="30" spans="1:24" x14ac:dyDescent="0.25">
      <c r="F30" s="93" t="e">
        <f>F28/1000</f>
        <v>#REF!</v>
      </c>
      <c r="G30" s="93"/>
      <c r="H30" s="1"/>
      <c r="I30" s="1"/>
      <c r="J30" s="1"/>
      <c r="K30" s="1"/>
      <c r="L30" s="1"/>
      <c r="Q30" s="32"/>
      <c r="R30" s="32"/>
    </row>
    <row r="31" spans="1:24" x14ac:dyDescent="0.25">
      <c r="H31" s="1"/>
      <c r="I31" s="1"/>
      <c r="J31" s="1"/>
      <c r="K31" s="1"/>
      <c r="L31" s="1"/>
      <c r="Q31" s="32"/>
      <c r="R31" s="32"/>
    </row>
  </sheetData>
  <mergeCells count="1">
    <mergeCell ref="F30:G30"/>
  </mergeCells>
  <pageMargins left="0.25" right="0.25" top="0.75" bottom="0.75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GAGNON</dc:creator>
  <cp:lastModifiedBy>ERIC GAGNON</cp:lastModifiedBy>
  <cp:lastPrinted>2024-06-17T11:34:43Z</cp:lastPrinted>
  <dcterms:created xsi:type="dcterms:W3CDTF">2024-02-23T03:59:24Z</dcterms:created>
  <dcterms:modified xsi:type="dcterms:W3CDTF">2025-07-29T16:22:52Z</dcterms:modified>
</cp:coreProperties>
</file>